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55" windowHeight="7260" activeTab="3"/>
  </bookViews>
  <sheets>
    <sheet name="อาจารย์ (สายA)" sheetId="8" r:id="rId1"/>
    <sheet name="อาจารย์ (สายB)" sheetId="9" r:id="rId2"/>
    <sheet name="อาจารย์ (สายC)" sheetId="13" r:id="rId3"/>
    <sheet name="ผู้บริหาร" sheetId="7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3" l="1"/>
  <c r="C20" i="13" s="1"/>
  <c r="C14" i="13" s="1"/>
  <c r="C4" i="13"/>
  <c r="C17" i="13"/>
  <c r="C12" i="13"/>
  <c r="C11" i="13"/>
  <c r="C9" i="13"/>
  <c r="C7" i="7"/>
  <c r="C5" i="7"/>
  <c r="C6" i="8"/>
  <c r="C22" i="13" l="1"/>
  <c r="C16" i="13" s="1"/>
  <c r="C21" i="13"/>
  <c r="C15" i="13" s="1"/>
  <c r="C13" i="13"/>
  <c r="C18" i="13" l="1"/>
  <c r="C18" i="7" l="1"/>
  <c r="C13" i="7"/>
  <c r="C12" i="7"/>
  <c r="C10" i="7"/>
  <c r="C21" i="7"/>
  <c r="C15" i="7" s="1"/>
  <c r="C23" i="9"/>
  <c r="C17" i="9" s="1"/>
  <c r="C18" i="9"/>
  <c r="C13" i="9"/>
  <c r="C10" i="9"/>
  <c r="C22" i="9" s="1"/>
  <c r="C16" i="9" s="1"/>
  <c r="C9" i="9"/>
  <c r="C14" i="9" s="1"/>
  <c r="C7" i="9"/>
  <c r="C21" i="9" s="1"/>
  <c r="C15" i="9" s="1"/>
  <c r="C5" i="9"/>
  <c r="C17" i="8"/>
  <c r="C12" i="8"/>
  <c r="C9" i="8"/>
  <c r="C20" i="8"/>
  <c r="C14" i="8" s="1"/>
  <c r="C5" i="8"/>
  <c r="C4" i="8"/>
  <c r="C22" i="7" l="1"/>
  <c r="C16" i="7" s="1"/>
  <c r="C23" i="7"/>
  <c r="C17" i="7" s="1"/>
  <c r="C21" i="8"/>
  <c r="C15" i="8" s="1"/>
  <c r="C14" i="7"/>
  <c r="C19" i="9"/>
  <c r="C13" i="8"/>
  <c r="C22" i="8"/>
  <c r="C16" i="8" s="1"/>
  <c r="C19" i="7" l="1"/>
  <c r="C18" i="8"/>
</calcChain>
</file>

<file path=xl/sharedStrings.xml><?xml version="1.0" encoding="utf-8"?>
<sst xmlns="http://schemas.openxmlformats.org/spreadsheetml/2006/main" count="88" uniqueCount="20">
  <si>
    <t>ภาระงานสอน (A)</t>
  </si>
  <si>
    <t>คะแนนสอนวิชาที่ 5+</t>
  </si>
  <si>
    <t>คะแนนสอนทั้งหมด</t>
  </si>
  <si>
    <t>ภาระงานวิชาการ (B)</t>
  </si>
  <si>
    <t>คะแนนผลงาน</t>
  </si>
  <si>
    <t>ภาระงานA (60%)</t>
  </si>
  <si>
    <t>ภาระงานB (60%)</t>
  </si>
  <si>
    <t>ภาระงานC (60%)</t>
  </si>
  <si>
    <t>คะแนนส่วนเกิน</t>
  </si>
  <si>
    <t>ภาระงานอื่นๆ ( C )</t>
  </si>
  <si>
    <t>คะแนนรวม</t>
  </si>
  <si>
    <t>ผลการประเมิน (%)</t>
  </si>
  <si>
    <t>A(162-5%)</t>
  </si>
  <si>
    <t>C(478-10%)</t>
  </si>
  <si>
    <t>B</t>
  </si>
  <si>
    <t>A</t>
  </si>
  <si>
    <t>C</t>
  </si>
  <si>
    <t>กรอกข้อมูลคะแนนภาระงานในช่องสีเหลืองเท่านั้น</t>
  </si>
  <si>
    <t>B(698-25%)</t>
  </si>
  <si>
    <t>คะแนนภาระงานพื้นฐานในสาขาฯ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</si>
</sst>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sz val="18"/>
      <color theme="1"/>
      <name val="Calibri"/>
      <family val="2"/>
      <charset val="22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 applyAlignment="1">
      <alignment horizontal="center" wrapText="1"/>
    </xf>
    <xf numFmtId="0" fontId="1" fillId="0" borderId="0" xfId="0" applyFont="1"/>
    <xf numFmtId="9" fontId="0" fillId="5" borderId="4" xfId="0" applyNumberFormat="1" applyFill="1" applyBorder="1" applyAlignment="1">
      <alignment horizontal="center"/>
    </xf>
    <xf numFmtId="0" fontId="0" fillId="5" borderId="6" xfId="0" applyFill="1" applyBorder="1"/>
    <xf numFmtId="2" fontId="0" fillId="5" borderId="1" xfId="0" applyNumberFormat="1" applyFill="1" applyBorder="1"/>
    <xf numFmtId="0" fontId="0" fillId="7" borderId="7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2" fontId="0" fillId="9" borderId="12" xfId="0" applyNumberFormat="1" applyFill="1" applyBorder="1"/>
    <xf numFmtId="2" fontId="0" fillId="0" borderId="12" xfId="0" applyNumberFormat="1" applyBorder="1"/>
    <xf numFmtId="0" fontId="0" fillId="2" borderId="13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2" fontId="0" fillId="7" borderId="12" xfId="0" applyNumberFormat="1" applyFill="1" applyBorder="1"/>
    <xf numFmtId="0" fontId="0" fillId="8" borderId="13" xfId="0" applyFill="1" applyBorder="1" applyAlignment="1">
      <alignment horizontal="center" wrapText="1"/>
    </xf>
    <xf numFmtId="2" fontId="0" fillId="8" borderId="12" xfId="0" applyNumberFormat="1" applyFill="1" applyBorder="1"/>
    <xf numFmtId="0" fontId="0" fillId="9" borderId="14" xfId="0" applyFill="1" applyBorder="1" applyAlignment="1">
      <alignment horizontal="center" wrapText="1"/>
    </xf>
    <xf numFmtId="9" fontId="0" fillId="5" borderId="21" xfId="0" applyNumberFormat="1" applyFill="1" applyBorder="1" applyAlignment="1">
      <alignment horizontal="center"/>
    </xf>
    <xf numFmtId="0" fontId="0" fillId="5" borderId="13" xfId="0" applyFill="1" applyBorder="1"/>
    <xf numFmtId="2" fontId="0" fillId="5" borderId="12" xfId="0" applyNumberFormat="1" applyFill="1" applyBorder="1"/>
    <xf numFmtId="0" fontId="0" fillId="8" borderId="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5" borderId="18" xfId="0" applyFill="1" applyBorder="1"/>
    <xf numFmtId="0" fontId="0" fillId="7" borderId="16" xfId="0" applyFill="1" applyBorder="1" applyAlignment="1">
      <alignment horizontal="center" wrapText="1"/>
    </xf>
    <xf numFmtId="0" fontId="0" fillId="8" borderId="16" xfId="0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4" fillId="2" borderId="12" xfId="0" applyFont="1" applyFill="1" applyBorder="1"/>
    <xf numFmtId="2" fontId="4" fillId="2" borderId="12" xfId="0" applyNumberFormat="1" applyFont="1" applyFill="1" applyBorder="1"/>
    <xf numFmtId="2" fontId="4" fillId="4" borderId="12" xfId="0" applyNumberFormat="1" applyFont="1" applyFill="1" applyBorder="1"/>
    <xf numFmtId="2" fontId="4" fillId="3" borderId="12" xfId="0" applyNumberFormat="1" applyFont="1" applyFill="1" applyBorder="1" applyAlignment="1">
      <alignment horizontal="right"/>
    </xf>
    <xf numFmtId="2" fontId="4" fillId="3" borderId="14" xfId="0" applyNumberFormat="1" applyFont="1" applyFill="1" applyBorder="1" applyAlignment="1">
      <alignment horizontal="right"/>
    </xf>
    <xf numFmtId="9" fontId="0" fillId="6" borderId="26" xfId="0" applyNumberFormat="1" applyFill="1" applyBorder="1" applyAlignment="1">
      <alignment horizontal="center"/>
    </xf>
    <xf numFmtId="9" fontId="0" fillId="6" borderId="24" xfId="0" applyNumberFormat="1" applyFill="1" applyBorder="1" applyAlignment="1">
      <alignment horizontal="center"/>
    </xf>
    <xf numFmtId="9" fontId="0" fillId="6" borderId="14" xfId="0" applyNumberForma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9" borderId="1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9" fontId="0" fillId="6" borderId="12" xfId="0" applyNumberFormat="1" applyFill="1" applyBorder="1" applyAlignment="1">
      <alignment horizontal="center"/>
    </xf>
    <xf numFmtId="9" fontId="0" fillId="6" borderId="25" xfId="0" applyNumberFormat="1" applyFill="1" applyBorder="1" applyAlignment="1">
      <alignment horizont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6" borderId="3" xfId="0" applyNumberFormat="1" applyFill="1" applyBorder="1" applyAlignment="1">
      <alignment horizontal="center"/>
    </xf>
    <xf numFmtId="9" fontId="0" fillId="6" borderId="5" xfId="0" applyNumberFormat="1" applyFill="1" applyBorder="1" applyAlignment="1">
      <alignment horizontal="center"/>
    </xf>
    <xf numFmtId="9" fontId="0" fillId="6" borderId="8" xfId="0" applyNumberForma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E6F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30" zoomScaleNormal="130" workbookViewId="0">
      <selection activeCell="E12" sqref="E12"/>
    </sheetView>
  </sheetViews>
  <sheetFormatPr defaultRowHeight="15"/>
  <cols>
    <col min="1" max="1" width="23.5703125" customWidth="1"/>
    <col min="2" max="2" width="29.85546875" customWidth="1"/>
    <col min="3" max="3" width="20.7109375" customWidth="1"/>
    <col min="4" max="4" width="10.42578125" customWidth="1"/>
    <col min="5" max="5" width="12.7109375" customWidth="1"/>
    <col min="7" max="7" width="9.85546875" customWidth="1"/>
    <col min="10" max="10" width="9.7109375" customWidth="1"/>
    <col min="13" max="13" width="7.7109375" customWidth="1"/>
    <col min="15" max="15" width="8.42578125" bestFit="1" customWidth="1"/>
    <col min="16" max="16" width="9.42578125" bestFit="1" customWidth="1"/>
    <col min="17" max="17" width="15.7109375" bestFit="1" customWidth="1"/>
  </cols>
  <sheetData>
    <row r="1" spans="1:3" ht="23.25">
      <c r="A1" s="39" t="s">
        <v>17</v>
      </c>
      <c r="B1" s="39"/>
      <c r="C1" s="39"/>
    </row>
    <row r="2" spans="1:3" ht="15.75" thickBot="1"/>
    <row r="3" spans="1:3" ht="29.65" customHeight="1" thickBot="1">
      <c r="A3" s="40" t="s">
        <v>2</v>
      </c>
      <c r="B3" s="41"/>
      <c r="C3" s="27">
        <v>0</v>
      </c>
    </row>
    <row r="4" spans="1:3" ht="15.75" thickBot="1">
      <c r="A4" s="42" t="s">
        <v>0</v>
      </c>
      <c r="B4" s="16" t="s">
        <v>19</v>
      </c>
      <c r="C4" s="8">
        <f>IF(C3&gt;=648,648,0)</f>
        <v>0</v>
      </c>
    </row>
    <row r="5" spans="1:3" ht="15.75" thickBot="1">
      <c r="A5" s="42"/>
      <c r="B5" s="7" t="s">
        <v>5</v>
      </c>
      <c r="C5" s="9">
        <f>IF(C3&gt;=810,162,0)</f>
        <v>0</v>
      </c>
    </row>
    <row r="6" spans="1:3" ht="15.75" thickBot="1">
      <c r="A6" s="43"/>
      <c r="B6" s="7" t="s">
        <v>1</v>
      </c>
      <c r="C6" s="9">
        <f>IF(C3&gt;=810,C3-810,0)</f>
        <v>0</v>
      </c>
    </row>
    <row r="7" spans="1:3" ht="31.9" customHeight="1" thickBot="1">
      <c r="A7" s="44" t="s">
        <v>3</v>
      </c>
      <c r="B7" s="10" t="s">
        <v>4</v>
      </c>
      <c r="C7" s="27">
        <v>0</v>
      </c>
    </row>
    <row r="8" spans="1:3" ht="15.75" thickBot="1">
      <c r="A8" s="42"/>
      <c r="B8" s="7" t="s">
        <v>6</v>
      </c>
      <c r="C8" s="9">
        <v>0</v>
      </c>
    </row>
    <row r="9" spans="1:3" ht="15.75" thickBot="1">
      <c r="A9" s="43"/>
      <c r="B9" s="11" t="s">
        <v>8</v>
      </c>
      <c r="C9" s="9">
        <f>C7</f>
        <v>0</v>
      </c>
    </row>
    <row r="10" spans="1:3" ht="28.15" customHeight="1" thickBot="1">
      <c r="A10" s="44" t="s">
        <v>9</v>
      </c>
      <c r="B10" s="12" t="s">
        <v>4</v>
      </c>
      <c r="C10" s="27">
        <v>0</v>
      </c>
    </row>
    <row r="11" spans="1:3" ht="15.75" thickBot="1">
      <c r="A11" s="42"/>
      <c r="B11" s="7" t="s">
        <v>7</v>
      </c>
      <c r="C11" s="9">
        <v>0</v>
      </c>
    </row>
    <row r="12" spans="1:3" ht="15.75" thickBot="1">
      <c r="A12" s="43"/>
      <c r="B12" s="7" t="s">
        <v>8</v>
      </c>
      <c r="C12" s="9">
        <f>C10</f>
        <v>0</v>
      </c>
    </row>
    <row r="13" spans="1:3" ht="15.75" thickBot="1">
      <c r="A13" s="3">
        <v>0.6</v>
      </c>
      <c r="B13" s="4"/>
      <c r="C13" s="5">
        <f>IF((C5&gt;=162),60,0)</f>
        <v>0</v>
      </c>
    </row>
    <row r="14" spans="1:3" ht="15.75" thickBot="1">
      <c r="A14" s="32">
        <v>0.4</v>
      </c>
      <c r="B14" s="6" t="s">
        <v>12</v>
      </c>
      <c r="C14" s="13">
        <f>IF(C20&gt;5,5,C20)</f>
        <v>0</v>
      </c>
    </row>
    <row r="15" spans="1:3" ht="15.75" thickBot="1">
      <c r="A15" s="33"/>
      <c r="B15" s="20" t="s">
        <v>18</v>
      </c>
      <c r="C15" s="15">
        <f>IF(C21&gt;25,25,C21)</f>
        <v>0</v>
      </c>
    </row>
    <row r="16" spans="1:3" ht="15.75" thickBot="1">
      <c r="A16" s="34"/>
      <c r="B16" s="1" t="s">
        <v>13</v>
      </c>
      <c r="C16" s="9">
        <f>IF(C22&gt;10,10,C22)</f>
        <v>0</v>
      </c>
    </row>
    <row r="17" spans="1:3" ht="21.75" thickBot="1">
      <c r="A17" s="35" t="s">
        <v>10</v>
      </c>
      <c r="B17" s="36"/>
      <c r="C17" s="29">
        <f>C3+C7+C10</f>
        <v>0</v>
      </c>
    </row>
    <row r="18" spans="1:3" ht="21.75" thickBot="1">
      <c r="A18" s="37" t="s">
        <v>11</v>
      </c>
      <c r="B18" s="38"/>
      <c r="C18" s="30">
        <f>C13+C14+C15+C16</f>
        <v>0</v>
      </c>
    </row>
    <row r="19" spans="1:3" hidden="1"/>
    <row r="20" spans="1:3" hidden="1">
      <c r="B20" t="s">
        <v>15</v>
      </c>
      <c r="C20" s="2">
        <f>IF(C6&gt;0,(C6*5)/162,0)</f>
        <v>0</v>
      </c>
    </row>
    <row r="21" spans="1:3" hidden="1">
      <c r="B21" t="s">
        <v>14</v>
      </c>
      <c r="C21">
        <f>IF(C5&gt;=162,(C7*25)/698,IF(C11&gt;=162,(C7*25)/698,(C9*25)/698))</f>
        <v>0</v>
      </c>
    </row>
    <row r="22" spans="1:3" hidden="1">
      <c r="B22" t="s">
        <v>16</v>
      </c>
      <c r="C22">
        <f>IF(C5&gt;=162,(C10*10)/478,IF(C11&gt;=162,(C12*10)/478,(C10*10)/478))</f>
        <v>0</v>
      </c>
    </row>
  </sheetData>
  <sheetProtection selectLockedCells="1"/>
  <mergeCells count="8">
    <mergeCell ref="A14:A16"/>
    <mergeCell ref="A17:B17"/>
    <mergeCell ref="A18:B18"/>
    <mergeCell ref="A1:C1"/>
    <mergeCell ref="A3:B3"/>
    <mergeCell ref="A4:A6"/>
    <mergeCell ref="A7:A9"/>
    <mergeCell ref="A10:A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zoomScale="120" zoomScaleNormal="120" workbookViewId="0">
      <selection activeCell="D15" sqref="D15"/>
    </sheetView>
  </sheetViews>
  <sheetFormatPr defaultRowHeight="15"/>
  <cols>
    <col min="1" max="1" width="21.28515625" customWidth="1"/>
    <col min="2" max="2" width="28.7109375" bestFit="1" customWidth="1"/>
    <col min="3" max="3" width="17.42578125" customWidth="1"/>
    <col min="4" max="4" width="10.42578125" customWidth="1"/>
    <col min="5" max="5" width="12.7109375" customWidth="1"/>
    <col min="7" max="7" width="9.85546875" customWidth="1"/>
    <col min="10" max="10" width="9.7109375" customWidth="1"/>
    <col min="13" max="13" width="7.7109375" customWidth="1"/>
    <col min="15" max="15" width="8.42578125" bestFit="1" customWidth="1"/>
    <col min="16" max="16" width="9.42578125" bestFit="1" customWidth="1"/>
    <col min="17" max="17" width="15.7109375" bestFit="1" customWidth="1"/>
  </cols>
  <sheetData>
    <row r="2" spans="1:3" ht="21">
      <c r="A2" s="47" t="s">
        <v>17</v>
      </c>
      <c r="B2" s="47"/>
      <c r="C2" s="47"/>
    </row>
    <row r="3" spans="1:3" ht="15.75" thickBot="1"/>
    <row r="4" spans="1:3" ht="30" customHeight="1" thickBot="1">
      <c r="A4" s="54" t="s">
        <v>2</v>
      </c>
      <c r="B4" s="55"/>
      <c r="C4" s="27">
        <v>0</v>
      </c>
    </row>
    <row r="5" spans="1:3" ht="30.75" thickBot="1">
      <c r="A5" s="48" t="s">
        <v>0</v>
      </c>
      <c r="B5" s="16" t="s">
        <v>19</v>
      </c>
      <c r="C5" s="8">
        <f>IF(C4&gt;=648,648,0)</f>
        <v>0</v>
      </c>
    </row>
    <row r="6" spans="1:3" ht="15.75" thickBot="1">
      <c r="A6" s="49"/>
      <c r="B6" s="7" t="s">
        <v>5</v>
      </c>
      <c r="C6" s="9">
        <v>0</v>
      </c>
    </row>
    <row r="7" spans="1:3" ht="15.75" thickBot="1">
      <c r="A7" s="49"/>
      <c r="B7" s="7" t="s">
        <v>1</v>
      </c>
      <c r="C7" s="9">
        <f>IF(C4&gt;=648,C4-648,0)</f>
        <v>0</v>
      </c>
    </row>
    <row r="8" spans="1:3" ht="21.75" thickBot="1">
      <c r="A8" s="49" t="s">
        <v>3</v>
      </c>
      <c r="B8" s="21" t="s">
        <v>4</v>
      </c>
      <c r="C8" s="28">
        <v>0</v>
      </c>
    </row>
    <row r="9" spans="1:3" ht="15.75" thickBot="1">
      <c r="A9" s="49"/>
      <c r="B9" s="7" t="s">
        <v>6</v>
      </c>
      <c r="C9" s="9">
        <f>IF(C8&gt;=144,144,0)</f>
        <v>0</v>
      </c>
    </row>
    <row r="10" spans="1:3" ht="15.75" thickBot="1">
      <c r="A10" s="49"/>
      <c r="B10" s="7" t="s">
        <v>8</v>
      </c>
      <c r="C10" s="9">
        <f>IF(C8&gt;=144,C8-144,C8)</f>
        <v>0</v>
      </c>
    </row>
    <row r="11" spans="1:3" ht="21.75" thickBot="1">
      <c r="A11" s="49" t="s">
        <v>9</v>
      </c>
      <c r="B11" s="12" t="s">
        <v>4</v>
      </c>
      <c r="C11" s="28">
        <v>0</v>
      </c>
    </row>
    <row r="12" spans="1:3" ht="15.75" thickBot="1">
      <c r="A12" s="49"/>
      <c r="B12" s="7" t="s">
        <v>7</v>
      </c>
      <c r="C12" s="9">
        <v>0</v>
      </c>
    </row>
    <row r="13" spans="1:3" ht="15.75" thickBot="1">
      <c r="A13" s="49"/>
      <c r="B13" s="7" t="s">
        <v>8</v>
      </c>
      <c r="C13" s="9">
        <f>C11</f>
        <v>0</v>
      </c>
    </row>
    <row r="14" spans="1:3" ht="15.75" thickBot="1">
      <c r="A14" s="17">
        <v>0.6</v>
      </c>
      <c r="B14" s="22"/>
      <c r="C14" s="19">
        <f>IF((C9=144),60,0)</f>
        <v>0</v>
      </c>
    </row>
    <row r="15" spans="1:3" ht="15.75" thickBot="1">
      <c r="A15" s="50">
        <v>0.4</v>
      </c>
      <c r="B15" s="23" t="s">
        <v>12</v>
      </c>
      <c r="C15" s="13">
        <f>IF(C21&gt;5,5,C21)</f>
        <v>0</v>
      </c>
    </row>
    <row r="16" spans="1:3" ht="15.75" thickBot="1">
      <c r="A16" s="51"/>
      <c r="B16" s="24" t="s">
        <v>18</v>
      </c>
      <c r="C16" s="15">
        <f>IF(C22&gt;25,25,C22)</f>
        <v>0</v>
      </c>
    </row>
    <row r="17" spans="1:3" ht="15.75" thickBot="1">
      <c r="A17" s="51"/>
      <c r="B17" s="25" t="s">
        <v>13</v>
      </c>
      <c r="C17" s="9">
        <f>IF(C23&gt;10,10,C23)</f>
        <v>0</v>
      </c>
    </row>
    <row r="18" spans="1:3" ht="21.75" thickBot="1">
      <c r="A18" s="52" t="s">
        <v>10</v>
      </c>
      <c r="B18" s="53"/>
      <c r="C18" s="29">
        <f>C4+C8+C11</f>
        <v>0</v>
      </c>
    </row>
    <row r="19" spans="1:3" ht="21.75" thickBot="1">
      <c r="A19" s="45" t="s">
        <v>11</v>
      </c>
      <c r="B19" s="46"/>
      <c r="C19" s="31">
        <f>C14+C15+C16+C17</f>
        <v>0</v>
      </c>
    </row>
    <row r="20" spans="1:3" hidden="1"/>
    <row r="21" spans="1:3" hidden="1">
      <c r="B21" t="s">
        <v>15</v>
      </c>
      <c r="C21" s="2">
        <f>IF(C7&gt;0,(C7*5)/162,0)</f>
        <v>0</v>
      </c>
    </row>
    <row r="22" spans="1:3" hidden="1">
      <c r="B22" t="s">
        <v>14</v>
      </c>
      <c r="C22">
        <f>IF(C6&gt;=162,(C8*25)/698,IF(C12&gt;=162,(C8*25)/698,(C10*25)/698))</f>
        <v>0</v>
      </c>
    </row>
    <row r="23" spans="1:3" hidden="1">
      <c r="B23" t="s">
        <v>16</v>
      </c>
      <c r="C23">
        <f>IF(C6&gt;=162,(C11*10)/478,IF(C12&gt;=162,(C13*10)/478,(C11*10)/478))</f>
        <v>0</v>
      </c>
    </row>
  </sheetData>
  <mergeCells count="8">
    <mergeCell ref="A19:B19"/>
    <mergeCell ref="A2:C2"/>
    <mergeCell ref="A5:A7"/>
    <mergeCell ref="A8:A10"/>
    <mergeCell ref="A11:A13"/>
    <mergeCell ref="A15:A17"/>
    <mergeCell ref="A18:B18"/>
    <mergeCell ref="A4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11" sqref="C11"/>
    </sheetView>
  </sheetViews>
  <sheetFormatPr defaultRowHeight="15"/>
  <cols>
    <col min="1" max="1" width="25.42578125" customWidth="1"/>
    <col min="2" max="2" width="28.7109375" bestFit="1" customWidth="1"/>
    <col min="3" max="3" width="13.28515625" customWidth="1"/>
    <col min="4" max="4" width="10.42578125" customWidth="1"/>
    <col min="5" max="5" width="12.7109375" customWidth="1"/>
    <col min="7" max="7" width="9.85546875" customWidth="1"/>
    <col min="10" max="10" width="9.7109375" customWidth="1"/>
    <col min="13" max="13" width="7.7109375" customWidth="1"/>
    <col min="15" max="15" width="8.42578125" bestFit="1" customWidth="1"/>
    <col min="16" max="16" width="9.42578125" bestFit="1" customWidth="1"/>
    <col min="17" max="17" width="15.7109375" bestFit="1" customWidth="1"/>
  </cols>
  <sheetData>
    <row r="1" spans="1:3" ht="21">
      <c r="A1" s="47" t="s">
        <v>17</v>
      </c>
      <c r="B1" s="47"/>
      <c r="C1" s="47"/>
    </row>
    <row r="2" spans="1:3" ht="15.75" thickBot="1"/>
    <row r="3" spans="1:3" ht="30" customHeight="1" thickBot="1">
      <c r="A3" s="54" t="s">
        <v>2</v>
      </c>
      <c r="B3" s="55"/>
      <c r="C3" s="27">
        <v>0</v>
      </c>
    </row>
    <row r="4" spans="1:3" ht="30.75" thickBot="1">
      <c r="A4" s="43" t="s">
        <v>0</v>
      </c>
      <c r="B4" s="16" t="s">
        <v>19</v>
      </c>
      <c r="C4" s="8">
        <f>IF(C3&gt;=648,648,0)</f>
        <v>0</v>
      </c>
    </row>
    <row r="5" spans="1:3" ht="15.75" thickBot="1">
      <c r="A5" s="60"/>
      <c r="B5" s="7" t="s">
        <v>5</v>
      </c>
      <c r="C5" s="9">
        <v>0</v>
      </c>
    </row>
    <row r="6" spans="1:3" ht="15.75" thickBot="1">
      <c r="A6" s="60"/>
      <c r="B6" s="7" t="s">
        <v>1</v>
      </c>
      <c r="C6" s="9">
        <f>IF(C3&gt;=648,C3-648,0)</f>
        <v>0</v>
      </c>
    </row>
    <row r="7" spans="1:3" ht="21.75" thickBot="1">
      <c r="A7" s="61" t="s">
        <v>3</v>
      </c>
      <c r="B7" s="10" t="s">
        <v>4</v>
      </c>
      <c r="C7" s="28">
        <v>0</v>
      </c>
    </row>
    <row r="8" spans="1:3" ht="15.75" thickBot="1">
      <c r="A8" s="60"/>
      <c r="B8" s="7" t="s">
        <v>6</v>
      </c>
      <c r="C8" s="9">
        <v>0</v>
      </c>
    </row>
    <row r="9" spans="1:3" ht="15.75" thickBot="1">
      <c r="A9" s="60"/>
      <c r="B9" s="7" t="s">
        <v>8</v>
      </c>
      <c r="C9" s="9">
        <f>C7</f>
        <v>0</v>
      </c>
    </row>
    <row r="10" spans="1:3" ht="21.75" thickBot="1">
      <c r="A10" s="61" t="s">
        <v>9</v>
      </c>
      <c r="B10" s="12" t="s">
        <v>4</v>
      </c>
      <c r="C10" s="28">
        <v>0</v>
      </c>
    </row>
    <row r="11" spans="1:3" ht="15.75" thickBot="1">
      <c r="A11" s="60"/>
      <c r="B11" s="7" t="s">
        <v>7</v>
      </c>
      <c r="C11" s="9">
        <f>IF(C10&gt;=162,162,0)</f>
        <v>0</v>
      </c>
    </row>
    <row r="12" spans="1:3" ht="15.75" thickBot="1">
      <c r="A12" s="60"/>
      <c r="B12" s="7" t="s">
        <v>8</v>
      </c>
      <c r="C12" s="9">
        <f>IF(C10&gt;=162,C10-162,C10)</f>
        <v>0</v>
      </c>
    </row>
    <row r="13" spans="1:3" ht="15.75" thickBot="1">
      <c r="A13" s="3">
        <v>0.6</v>
      </c>
      <c r="B13" s="18"/>
      <c r="C13" s="19">
        <f>IF((C11&gt;=162),60,0)</f>
        <v>0</v>
      </c>
    </row>
    <row r="14" spans="1:3" ht="15.75" thickBot="1">
      <c r="A14" s="62">
        <v>0.4</v>
      </c>
      <c r="B14" s="26" t="s">
        <v>12</v>
      </c>
      <c r="C14" s="13">
        <f>IF(C20&gt;5,5,C20)</f>
        <v>0</v>
      </c>
    </row>
    <row r="15" spans="1:3" ht="15.75" thickBot="1">
      <c r="A15" s="63"/>
      <c r="B15" s="14" t="s">
        <v>18</v>
      </c>
      <c r="C15" s="15">
        <f>IF(C21&gt;25,25,C21)</f>
        <v>0</v>
      </c>
    </row>
    <row r="16" spans="1:3" ht="15.75" thickBot="1">
      <c r="A16" s="64"/>
      <c r="B16" s="1" t="s">
        <v>13</v>
      </c>
      <c r="C16" s="9">
        <f>IF(C22&gt;10,10,C22)</f>
        <v>0</v>
      </c>
    </row>
    <row r="17" spans="1:3" ht="21.75" thickBot="1">
      <c r="A17" s="56" t="s">
        <v>10</v>
      </c>
      <c r="B17" s="57"/>
      <c r="C17" s="29">
        <f>C3+C7+C10</f>
        <v>0</v>
      </c>
    </row>
    <row r="18" spans="1:3" ht="21.75" thickBot="1">
      <c r="A18" s="58" t="s">
        <v>11</v>
      </c>
      <c r="B18" s="59"/>
      <c r="C18" s="30">
        <f>C13+C14+C15+C16</f>
        <v>0</v>
      </c>
    </row>
    <row r="19" spans="1:3" hidden="1"/>
    <row r="20" spans="1:3" hidden="1">
      <c r="B20" t="s">
        <v>15</v>
      </c>
      <c r="C20" s="2">
        <f>IF(C6&gt;0,(C6*5)/162,0)</f>
        <v>0</v>
      </c>
    </row>
    <row r="21" spans="1:3" hidden="1">
      <c r="B21" t="s">
        <v>14</v>
      </c>
      <c r="C21">
        <f>IF(C5&gt;=162,(C7*25)/698,IF(C11&gt;=162,(C7*25)/698,(C9*25)/698))</f>
        <v>0</v>
      </c>
    </row>
    <row r="22" spans="1:3" hidden="1">
      <c r="B22" t="s">
        <v>16</v>
      </c>
      <c r="C22">
        <f>IF(C5&gt;=162,(C10*10)/478,IF(C11&gt;=162,(C12*10)/478,(C10*10)/478))</f>
        <v>0</v>
      </c>
    </row>
  </sheetData>
  <mergeCells count="8">
    <mergeCell ref="A17:B17"/>
    <mergeCell ref="A18:B18"/>
    <mergeCell ref="A1:C1"/>
    <mergeCell ref="A3:B3"/>
    <mergeCell ref="A4:A6"/>
    <mergeCell ref="A7:A9"/>
    <mergeCell ref="A10:A12"/>
    <mergeCell ref="A14:A1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abSelected="1" zoomScale="80" zoomScaleNormal="80" workbookViewId="0">
      <selection activeCell="C13" sqref="C13"/>
    </sheetView>
  </sheetViews>
  <sheetFormatPr defaultRowHeight="15"/>
  <cols>
    <col min="1" max="1" width="25.42578125" customWidth="1"/>
    <col min="2" max="2" width="28.7109375" bestFit="1" customWidth="1"/>
    <col min="3" max="3" width="13.28515625" customWidth="1"/>
    <col min="4" max="4" width="10.42578125" customWidth="1"/>
    <col min="5" max="5" width="12.7109375" customWidth="1"/>
    <col min="7" max="7" width="9.85546875" customWidth="1"/>
    <col min="10" max="10" width="9.7109375" customWidth="1"/>
    <col min="13" max="13" width="7.7109375" customWidth="1"/>
    <col min="15" max="15" width="8.42578125" bestFit="1" customWidth="1"/>
    <col min="16" max="16" width="9.42578125" bestFit="1" customWidth="1"/>
    <col min="17" max="17" width="15.7109375" bestFit="1" customWidth="1"/>
  </cols>
  <sheetData>
    <row r="2" spans="1:3" ht="21">
      <c r="A2" s="47" t="s">
        <v>17</v>
      </c>
      <c r="B2" s="47"/>
      <c r="C2" s="47"/>
    </row>
    <row r="3" spans="1:3" ht="15.75" thickBot="1"/>
    <row r="4" spans="1:3" ht="30" customHeight="1" thickBot="1">
      <c r="A4" s="54" t="s">
        <v>2</v>
      </c>
      <c r="B4" s="55"/>
      <c r="C4" s="27">
        <v>0</v>
      </c>
    </row>
    <row r="5" spans="1:3" ht="30.75" thickBot="1">
      <c r="A5" s="43" t="s">
        <v>0</v>
      </c>
      <c r="B5" s="16" t="s">
        <v>19</v>
      </c>
      <c r="C5" s="8">
        <f>IF(C4&gt;=324,324,0)</f>
        <v>0</v>
      </c>
    </row>
    <row r="6" spans="1:3" ht="15.75" thickBot="1">
      <c r="A6" s="60"/>
      <c r="B6" s="7" t="s">
        <v>5</v>
      </c>
      <c r="C6" s="9">
        <v>0</v>
      </c>
    </row>
    <row r="7" spans="1:3" ht="15.75" thickBot="1">
      <c r="A7" s="60"/>
      <c r="B7" s="7" t="s">
        <v>1</v>
      </c>
      <c r="C7" s="9">
        <f>IF(C4&gt;=324,C4-324,0)</f>
        <v>0</v>
      </c>
    </row>
    <row r="8" spans="1:3" ht="21.75" thickBot="1">
      <c r="A8" s="61" t="s">
        <v>3</v>
      </c>
      <c r="B8" s="10" t="s">
        <v>4</v>
      </c>
      <c r="C8" s="28">
        <v>0</v>
      </c>
    </row>
    <row r="9" spans="1:3" ht="15.75" thickBot="1">
      <c r="A9" s="60"/>
      <c r="B9" s="7" t="s">
        <v>6</v>
      </c>
      <c r="C9" s="9">
        <v>0</v>
      </c>
    </row>
    <row r="10" spans="1:3" ht="15.75" thickBot="1">
      <c r="A10" s="60"/>
      <c r="B10" s="7" t="s">
        <v>8</v>
      </c>
      <c r="C10" s="9">
        <f>C8</f>
        <v>0</v>
      </c>
    </row>
    <row r="11" spans="1:3" ht="21.75" thickBot="1">
      <c r="A11" s="61" t="s">
        <v>9</v>
      </c>
      <c r="B11" s="12" t="s">
        <v>4</v>
      </c>
      <c r="C11" s="28">
        <v>0</v>
      </c>
    </row>
    <row r="12" spans="1:3" ht="15.75" thickBot="1">
      <c r="A12" s="60"/>
      <c r="B12" s="7" t="s">
        <v>7</v>
      </c>
      <c r="C12" s="9">
        <f>IF(C11&gt;=162,162,0)</f>
        <v>0</v>
      </c>
    </row>
    <row r="13" spans="1:3" ht="15.75" thickBot="1">
      <c r="A13" s="60"/>
      <c r="B13" s="7" t="s">
        <v>8</v>
      </c>
      <c r="C13" s="9">
        <f>IF(C11&gt;=162,C11-162,C11)</f>
        <v>0</v>
      </c>
    </row>
    <row r="14" spans="1:3" ht="15.75" thickBot="1">
      <c r="A14" s="3">
        <v>0.6</v>
      </c>
      <c r="B14" s="18"/>
      <c r="C14" s="19">
        <f>IF((C12&gt;=162),60,0)</f>
        <v>0</v>
      </c>
    </row>
    <row r="15" spans="1:3" ht="15.75" thickBot="1">
      <c r="A15" s="62">
        <v>0.4</v>
      </c>
      <c r="B15" s="26" t="s">
        <v>12</v>
      </c>
      <c r="C15" s="13">
        <f>IF(C21&gt;5,5,C21)</f>
        <v>0</v>
      </c>
    </row>
    <row r="16" spans="1:3" ht="15.75" thickBot="1">
      <c r="A16" s="63"/>
      <c r="B16" s="14" t="s">
        <v>18</v>
      </c>
      <c r="C16" s="15">
        <f>IF(C22&gt;25,25,C22)</f>
        <v>0</v>
      </c>
    </row>
    <row r="17" spans="1:3" ht="15.75" thickBot="1">
      <c r="A17" s="64"/>
      <c r="B17" s="1" t="s">
        <v>13</v>
      </c>
      <c r="C17" s="9">
        <f>IF(C23&gt;10,10,C23)</f>
        <v>0</v>
      </c>
    </row>
    <row r="18" spans="1:3" ht="21.75" thickBot="1">
      <c r="A18" s="56" t="s">
        <v>10</v>
      </c>
      <c r="B18" s="57"/>
      <c r="C18" s="29">
        <f>C4+C8+C11</f>
        <v>0</v>
      </c>
    </row>
    <row r="19" spans="1:3" ht="21.75" thickBot="1">
      <c r="A19" s="58" t="s">
        <v>11</v>
      </c>
      <c r="B19" s="59"/>
      <c r="C19" s="30">
        <f>C14+C15+C16+C17</f>
        <v>0</v>
      </c>
    </row>
    <row r="20" spans="1:3" hidden="1"/>
    <row r="21" spans="1:3" hidden="1">
      <c r="B21" t="s">
        <v>15</v>
      </c>
      <c r="C21" s="2">
        <f>IF(C7&gt;0,(C7*5)/162,0)</f>
        <v>0</v>
      </c>
    </row>
    <row r="22" spans="1:3" hidden="1">
      <c r="B22" t="s">
        <v>14</v>
      </c>
      <c r="C22">
        <f>IF(C6&gt;=162,(C8*25)/698,IF(C12&gt;=162,(C8*25)/698,(C10*25)/698))</f>
        <v>0</v>
      </c>
    </row>
    <row r="23" spans="1:3" hidden="1">
      <c r="B23" t="s">
        <v>16</v>
      </c>
      <c r="C23">
        <f>IF(C6&gt;=162,(C11*10)/478,IF(C12&gt;=162,(C13*10)/478,(C11*10)/478))</f>
        <v>0</v>
      </c>
    </row>
    <row r="25" spans="1:3" ht="24" customHeight="1"/>
  </sheetData>
  <mergeCells count="8">
    <mergeCell ref="A15:A17"/>
    <mergeCell ref="A18:B18"/>
    <mergeCell ref="A19:B19"/>
    <mergeCell ref="A2:C2"/>
    <mergeCell ref="A4:B4"/>
    <mergeCell ref="A5:A7"/>
    <mergeCell ref="A8:A10"/>
    <mergeCell ref="A11:A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อาจารย์ (สายA)</vt:lpstr>
      <vt:lpstr>อาจารย์ (สายB)</vt:lpstr>
      <vt:lpstr>อาจารย์ (สายC)</vt:lpstr>
      <vt:lpstr>ผู้บริหาร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Kanogwan</dc:creator>
  <cp:lastModifiedBy>Dell_001</cp:lastModifiedBy>
  <dcterms:created xsi:type="dcterms:W3CDTF">2020-08-18T04:00:58Z</dcterms:created>
  <dcterms:modified xsi:type="dcterms:W3CDTF">2022-04-26T07:59:38Z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1b96da15-be00-4d3f-a0b2-33aa3617757c</vt:lpwstr>
  </property>
</Properties>
</file>